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0"/>
  </bookViews>
  <sheets>
    <sheet name="Summary" sheetId="1" r:id="rId1"/>
    <sheet name="Comp Stmt" sheetId="2" r:id="rId2"/>
    <sheet name="Financial Position" sheetId="3" r:id="rId3"/>
    <sheet name="Cash Flow" sheetId="4" r:id="rId4"/>
    <sheet name="Equity" sheetId="5" r:id="rId5"/>
  </sheets>
  <definedNames>
    <definedName name="_xlnm.Print_Area" localSheetId="3">'Cash Flow'!$A$2:$E$63</definedName>
    <definedName name="_xlnm.Print_Area" localSheetId="1">'Comp Stmt'!$B$1:$G$44</definedName>
    <definedName name="_xlnm.Print_Area" localSheetId="4">'Equity'!$A$1:$M$32</definedName>
    <definedName name="_xlnm.Print_Area" localSheetId="2">'Financial Position'!$A$2:$H$55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<sst xmlns="http://schemas.openxmlformats.org/spreadsheetml/2006/main" count="218" uniqueCount="154">
  <si>
    <t>AS AT END</t>
  </si>
  <si>
    <t>QUARTER</t>
  </si>
  <si>
    <t>RM'000</t>
  </si>
  <si>
    <t>Revenue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</si>
  <si>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</si>
  <si>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</si>
  <si>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</si>
  <si>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</si>
  <si>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</si>
  <si>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</si>
  <si>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</si>
  <si>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</si>
  <si>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</si>
  <si>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</si>
  <si>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</si>
  <si>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</si>
  <si>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</si>
  <si>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</si>
  <si>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</si>
  <si>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</si>
  <si>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</si>
  <si>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</si>
  <si>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</si>
  <si>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</si>
  <si>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</si>
  <si>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</si>
  <si>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Deferred Taxation</t>
  </si>
  <si>
    <t>Cost Of Sales</t>
  </si>
  <si>
    <t>Gross Profit</t>
  </si>
  <si>
    <t>Operating Expenses</t>
  </si>
  <si>
    <t>Finance Costs</t>
  </si>
  <si>
    <t>BRIGHT PACKAGING INDUSTRY BERHAD (161776 - W)</t>
  </si>
  <si>
    <t>Preceding</t>
  </si>
  <si>
    <t>Quarter</t>
  </si>
  <si>
    <t>Ended</t>
  </si>
  <si>
    <t>CASH FLOW FROM OPERATING ACTIVITIES</t>
  </si>
  <si>
    <t>Adjustment for non-cash flow:-</t>
  </si>
  <si>
    <t xml:space="preserve">   Depreciation of property, plant and equipment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</si>
  <si>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</si>
  <si>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</si>
  <si>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</si>
  <si>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</si>
  <si>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</si>
  <si>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</si>
  <si>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</si>
  <si>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</si>
  <si>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</si>
  <si>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</si>
  <si>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CASH FLOW FROM FINANCING ACTIVITIES</t>
  </si>
  <si>
    <t>Interest paid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</si>
  <si>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</si>
  <si>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</si>
  <si>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</si>
  <si>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</si>
  <si>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</si>
  <si>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</si>
  <si>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</si>
  <si>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</si>
  <si>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</si>
  <si>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</si>
  <si>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</si>
  <si>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Part A2 :- SUMMARY OF KEY FINANCIAL INFORMATION - UNAUDITED</t>
  </si>
  <si>
    <t xml:space="preserve"> </t>
  </si>
  <si>
    <t>Interest received</t>
  </si>
  <si>
    <t>Accumulated</t>
  </si>
  <si>
    <t>Losses</t>
  </si>
  <si>
    <t>Other Income</t>
  </si>
  <si>
    <t>Interest</t>
  </si>
  <si>
    <t>Non-Distributable</t>
  </si>
  <si>
    <t>( RM'000 )</t>
  </si>
  <si>
    <t>ASSETS</t>
  </si>
  <si>
    <t>Non-current assets</t>
  </si>
  <si>
    <t>Current assets</t>
  </si>
  <si>
    <t>TOTAL ASSETS</t>
  </si>
  <si>
    <t>EQUITY AND LIABILITIES</t>
  </si>
  <si>
    <t>Share premium</t>
  </si>
  <si>
    <t>Share capital</t>
  </si>
  <si>
    <t>Revaluation surplus</t>
  </si>
  <si>
    <t>Total equity</t>
  </si>
  <si>
    <t>Non-current liabilities</t>
  </si>
  <si>
    <t>Current liabilities</t>
  </si>
  <si>
    <t>Total liabilities</t>
  </si>
  <si>
    <t>TOTAL EQUITY AND LIABILITIES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</si>
  <si>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</si>
  <si>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</si>
  <si>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</si>
  <si>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accompanying explanatory notes attached to the interim financial statements</t>
  </si>
  <si>
    <t>Period</t>
  </si>
  <si>
    <t>Fixed deposits with licensed banks</t>
  </si>
  <si>
    <t xml:space="preserve">   Interest income</t>
  </si>
  <si>
    <t>Profit/(Loss) From Operations</t>
  </si>
  <si>
    <t>Profit/(Loss) Before Tax</t>
  </si>
  <si>
    <t>Basic, for the profit/(loss) for the period</t>
  </si>
  <si>
    <t>Diluted, for the profit/(loss) for the period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</si>
  <si>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</si>
  <si>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</si>
  <si>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</si>
  <si>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</si>
  <si>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</si>
  <si>
    <t>Net assets per share (RM)</t>
  </si>
  <si>
    <t>Interest income</t>
  </si>
  <si>
    <t>Net Assets Per Share (sen)</t>
  </si>
  <si>
    <t>Inventories &amp; Work In Progress</t>
  </si>
  <si>
    <t>Trade &amp; Other Receivables</t>
  </si>
  <si>
    <t>Cash &amp; Cash Equivalent</t>
  </si>
  <si>
    <t>Trade &amp; Other Payables</t>
  </si>
  <si>
    <t>Short Term Borrowings</t>
  </si>
  <si>
    <t>Current Tax Payable</t>
  </si>
  <si>
    <t xml:space="preserve">   Amortisation</t>
  </si>
  <si>
    <t>CASH AND CASH EQUIVALENTS AT 1 SEPTEMBER</t>
  </si>
  <si>
    <t>Profit before taxation</t>
  </si>
  <si>
    <t xml:space="preserve"> PRECEDING</t>
  </si>
  <si>
    <t>Other Payable</t>
  </si>
  <si>
    <t>At 1 September 2010</t>
  </si>
  <si>
    <t>Profit/(Loss) for the period</t>
  </si>
  <si>
    <t>Other comprehensive income</t>
  </si>
  <si>
    <t>Total comprehensive income for the period</t>
  </si>
  <si>
    <t>Profit attributable to:</t>
  </si>
  <si>
    <t>Owners of the parent</t>
  </si>
  <si>
    <t>Non-controlling Interest</t>
  </si>
  <si>
    <t>Earnings per share attributed to owners of the</t>
  </si>
  <si>
    <t>parent (sen):</t>
  </si>
  <si>
    <t xml:space="preserve">CONDENSED CONSOLIDATED STATEMENT OF FINANCIAL POSITION </t>
  </si>
  <si>
    <t xml:space="preserve">The condensed consolidated statement of financial position should be read in conjunction with the audited financial statements </t>
  </si>
  <si>
    <t>Equity attributable to owners of the parent</t>
  </si>
  <si>
    <t>Non-controlling interest</t>
  </si>
  <si>
    <t xml:space="preserve">CONDENSED CONSOLIDATED STATEMENT OF COMPREHENSIVE INCOME </t>
  </si>
  <si>
    <t xml:space="preserve">CONDENSED CONSOLIDATED STATEMENT OF CASH FLOW </t>
  </si>
  <si>
    <t>The condensed consolidated statement of cash flow should be read in conjunction with the audited financial statements for the</t>
  </si>
  <si>
    <t>CONDENSED CONSOLIDATED STATEMENT OF CHANGES IN EQUITY</t>
  </si>
  <si>
    <t>Attributable to owners of the parent</t>
  </si>
  <si>
    <t>Non-controlling</t>
  </si>
  <si>
    <t>The condensed consolidated statements of comprehensive income should be read in conjunction with the audited financal statements for the year ended 31 August 2011</t>
  </si>
  <si>
    <t>for the year ended 31 August 2011 and the accompanying explanatory notes attached to the interim financial statements</t>
  </si>
  <si>
    <t>year ended 31 August 2011 and the accompanying explanatory notes attached to the interim financial statements</t>
  </si>
  <si>
    <t>The condensed consolidated statement of changes in equity should be read in conjunction with the audited financial statements for the year ended 31 August 2011 and the</t>
  </si>
  <si>
    <t>ENDED 31/08/2011</t>
  </si>
  <si>
    <t>At 1 September 2011</t>
  </si>
  <si>
    <t>Second</t>
  </si>
  <si>
    <t>Repayment of term loans</t>
  </si>
  <si>
    <t>Transfer from non-controlling interest</t>
  </si>
  <si>
    <t>Net cash generated from operations</t>
  </si>
  <si>
    <t>Net cash generated from operationg activities</t>
  </si>
  <si>
    <t>Net cash (used in) / generated from investing activities</t>
  </si>
  <si>
    <t>Net cash generated from / (used in) financing activities</t>
  </si>
  <si>
    <t>NET INCREASE IN CASH AND CASH EQUIVALENTS</t>
  </si>
  <si>
    <t>BURSA SECURITIES QUARTERLY REPORT - THIRD QUARTER</t>
  </si>
  <si>
    <t>Summary of Key Financial Information for the financial period ended 31 May 2012</t>
  </si>
  <si>
    <t>UNAUDITED INTERIM FINANCIAL REPORT FOR THE PERIOD ENDED 31 MAY 2012</t>
  </si>
  <si>
    <t>31/05/12</t>
  </si>
  <si>
    <t>31/05/11</t>
  </si>
  <si>
    <t>At 31 May 2011</t>
  </si>
  <si>
    <t>At 31 May 2012</t>
  </si>
  <si>
    <t>CASH AND CASH EQUIVALENTS AT 31 MAY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</si>
</sst>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_);\(0.00\)"/>
    <numFmt numFmtId="182" formatCode="0.0_);\(0.0\)"/>
    <numFmt numFmtId="183" formatCode="0_);\(0\)"/>
    <numFmt numFmtId="184" formatCode="&quot;$&quot;#,##0.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</numFmts>
  <fonts count="4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9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6" fillId="0" borderId="0" xfId="42" applyNumberFormat="1" applyFont="1" applyFill="1" applyAlignment="1">
      <alignment horizontal="center"/>
    </xf>
    <xf numFmtId="179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right"/>
    </xf>
    <xf numFmtId="179" fontId="0" fillId="0" borderId="15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 horizontal="center"/>
    </xf>
    <xf numFmtId="179" fontId="0" fillId="0" borderId="18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9" fontId="6" fillId="0" borderId="0" xfId="42" applyNumberFormat="1" applyFont="1" applyFill="1" applyBorder="1" applyAlignment="1">
      <alignment horizontal="center"/>
    </xf>
    <xf numFmtId="179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20" xfId="42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12" xfId="0" applyNumberFormat="1" applyFont="1" applyFill="1" applyBorder="1" applyAlignment="1" quotePrefix="1">
      <alignment horizontal="right"/>
    </xf>
    <xf numFmtId="179" fontId="0" fillId="0" borderId="25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3" fontId="0" fillId="0" borderId="23" xfId="0" applyNumberFormat="1" applyFont="1" applyFill="1" applyBorder="1" applyAlignment="1">
      <alignment horizontal="right"/>
    </xf>
    <xf numFmtId="179" fontId="0" fillId="0" borderId="23" xfId="42" applyNumberFormat="1" applyFont="1" applyFill="1" applyBorder="1" applyAlignment="1" quotePrefix="1">
      <alignment horizontal="right"/>
    </xf>
    <xf numFmtId="179" fontId="6" fillId="0" borderId="0" xfId="42" applyNumberFormat="1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3" xfId="42" applyNumberFormat="1" applyFont="1" applyFill="1" applyBorder="1" applyAlignment="1">
      <alignment/>
    </xf>
    <xf numFmtId="179" fontId="0" fillId="0" borderId="23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3" xfId="42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23" xfId="0" applyNumberFormat="1" applyFont="1" applyFill="1" applyBorder="1" applyAlignment="1" quotePrefix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23" xfId="42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20" xfId="42" applyNumberFormat="1" applyFont="1" applyFill="1" applyBorder="1" applyAlignment="1">
      <alignment/>
    </xf>
    <xf numFmtId="179" fontId="0" fillId="0" borderId="21" xfId="42" applyNumberFormat="1" applyFont="1" applyFill="1" applyBorder="1" applyAlignment="1">
      <alignment/>
    </xf>
    <xf numFmtId="179" fontId="0" fillId="0" borderId="16" xfId="0" applyNumberFormat="1" applyFont="1" applyFill="1" applyBorder="1" applyAlignment="1" quotePrefix="1">
      <alignment horizontal="right"/>
    </xf>
    <xf numFmtId="14" fontId="0" fillId="0" borderId="23" xfId="0" applyNumberFormat="1" applyFont="1" applyFill="1" applyBorder="1" applyAlignment="1">
      <alignment horizontal="center"/>
    </xf>
    <xf numFmtId="179" fontId="0" fillId="0" borderId="23" xfId="42" applyNumberFormat="1" applyFont="1" applyBorder="1" applyAlignment="1">
      <alignment/>
    </xf>
    <xf numFmtId="179" fontId="0" fillId="0" borderId="23" xfId="42" applyNumberFormat="1" applyFont="1" applyBorder="1" applyAlignment="1" quotePrefix="1">
      <alignment horizontal="right"/>
    </xf>
    <xf numFmtId="179" fontId="0" fillId="0" borderId="23" xfId="42" applyNumberFormat="1" applyFont="1" applyBorder="1" applyAlignment="1">
      <alignment horizontal="right"/>
    </xf>
    <xf numFmtId="178" fontId="0" fillId="0" borderId="23" xfId="0" applyNumberFormat="1" applyFont="1" applyBorder="1" applyAlignment="1" quotePrefix="1">
      <alignment horizontal="right"/>
    </xf>
    <xf numFmtId="43" fontId="0" fillId="0" borderId="23" xfId="42" applyFont="1" applyBorder="1" applyAlignment="1">
      <alignment/>
    </xf>
    <xf numFmtId="41" fontId="0" fillId="0" borderId="23" xfId="42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9" fontId="0" fillId="0" borderId="0" xfId="42" applyNumberFormat="1" applyFont="1" applyFill="1" applyBorder="1" applyAlignment="1">
      <alignment/>
    </xf>
    <xf numFmtId="41" fontId="0" fillId="0" borderId="23" xfId="42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3" fontId="0" fillId="0" borderId="23" xfId="42" applyFont="1" applyFill="1" applyBorder="1" applyAlignment="1" quotePrefix="1">
      <alignment horizontal="right"/>
    </xf>
    <xf numFmtId="179" fontId="0" fillId="0" borderId="22" xfId="0" applyNumberFormat="1" applyFont="1" applyFill="1" applyBorder="1" applyAlignment="1" quotePrefix="1">
      <alignment horizontal="right"/>
    </xf>
    <xf numFmtId="179" fontId="0" fillId="0" borderId="24" xfId="0" applyNumberFormat="1" applyFont="1" applyFill="1" applyBorder="1" applyAlignment="1" quotePrefix="1">
      <alignment horizontal="right"/>
    </xf>
    <xf numFmtId="179" fontId="0" fillId="0" borderId="26" xfId="0" applyNumberFormat="1" applyFont="1" applyFill="1" applyBorder="1" applyAlignment="1" quotePrefix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9" fontId="0" fillId="0" borderId="10" xfId="42" applyNumberFormat="1" applyFont="1" applyBorder="1" applyAlignment="1">
      <alignment horizontal="center" vertical="center"/>
    </xf>
    <xf numFmtId="179" fontId="0" fillId="0" borderId="3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76200</xdr:rowOff>
    </xdr:from>
    <xdr:to>
      <xdr:col>3</xdr:col>
      <xdr:colOff>76200</xdr:colOff>
      <xdr:row>8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628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76200</xdr:rowOff>
    </xdr:from>
    <xdr:to>
      <xdr:col>6</xdr:col>
      <xdr:colOff>866775</xdr:colOff>
      <xdr:row>8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6287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104775</xdr:rowOff>
    </xdr:from>
    <xdr:to>
      <xdr:col>2</xdr:col>
      <xdr:colOff>838200</xdr:colOff>
      <xdr:row>6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295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114300</xdr:rowOff>
    </xdr:from>
    <xdr:to>
      <xdr:col>8</xdr:col>
      <xdr:colOff>1104900</xdr:colOff>
      <xdr:row>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304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SheetLayoutView="80" zoomScalePageLayoutView="0" workbookViewId="0" topLeftCell="A1">
      <selection activeCell="I25" sqref="I25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39" customWidth="1"/>
    <col min="8" max="16384" width="9.140625" style="1" customWidth="1"/>
  </cols>
  <sheetData>
    <row r="2" spans="2:7" s="12" customFormat="1" ht="15">
      <c r="B2" s="15" t="s">
        <v>31</v>
      </c>
      <c r="D2" s="76"/>
      <c r="E2" s="76"/>
      <c r="F2" s="76"/>
      <c r="G2" s="76"/>
    </row>
    <row r="3" spans="2:7" s="12" customFormat="1" ht="15">
      <c r="B3" s="15" t="s">
        <v>146</v>
      </c>
      <c r="D3" s="76"/>
      <c r="E3" s="76"/>
      <c r="F3" s="76"/>
      <c r="G3" s="76"/>
    </row>
    <row r="5" spans="2:7" s="12" customFormat="1" ht="15">
      <c r="B5" s="27" t="s">
        <v>61</v>
      </c>
      <c r="C5" s="28"/>
      <c r="D5" s="77"/>
      <c r="E5" s="77"/>
      <c r="F5" s="77"/>
      <c r="G5" s="84"/>
    </row>
    <row r="6" spans="2:7" ht="12.75">
      <c r="B6" s="130" t="s">
        <v>147</v>
      </c>
      <c r="C6" s="131"/>
      <c r="D6" s="131"/>
      <c r="E6" s="131"/>
      <c r="F6" s="131"/>
      <c r="G6" s="132"/>
    </row>
    <row r="7" spans="2:7" ht="12.75">
      <c r="B7" s="11"/>
      <c r="C7" s="2"/>
      <c r="D7" s="121" t="s">
        <v>4</v>
      </c>
      <c r="E7" s="122"/>
      <c r="F7" s="121" t="s">
        <v>5</v>
      </c>
      <c r="G7" s="122"/>
    </row>
    <row r="8" spans="2:7" ht="12.75">
      <c r="B8" s="6"/>
      <c r="C8" s="4"/>
      <c r="D8" s="60" t="s">
        <v>7</v>
      </c>
      <c r="E8" s="87" t="s">
        <v>8</v>
      </c>
      <c r="F8" s="60" t="s">
        <v>7</v>
      </c>
      <c r="G8" s="85" t="s">
        <v>8</v>
      </c>
    </row>
    <row r="9" spans="2:7" ht="12.75">
      <c r="B9" s="6"/>
      <c r="C9" s="4"/>
      <c r="D9" s="61" t="s">
        <v>1</v>
      </c>
      <c r="E9" s="87" t="s">
        <v>9</v>
      </c>
      <c r="F9" s="61" t="s">
        <v>10</v>
      </c>
      <c r="G9" s="85" t="s">
        <v>9</v>
      </c>
    </row>
    <row r="10" spans="2:7" ht="12.75">
      <c r="B10" s="6"/>
      <c r="C10" s="4"/>
      <c r="D10" s="61"/>
      <c r="E10" s="87" t="s">
        <v>1</v>
      </c>
      <c r="F10" s="61"/>
      <c r="G10" s="85" t="s">
        <v>11</v>
      </c>
    </row>
    <row r="11" spans="2:7" ht="12.75">
      <c r="B11" s="6"/>
      <c r="C11" s="4"/>
      <c r="D11" s="105">
        <v>41060</v>
      </c>
      <c r="E11" s="105">
        <v>40694</v>
      </c>
      <c r="F11" s="105">
        <v>41060</v>
      </c>
      <c r="G11" s="105">
        <v>40694</v>
      </c>
    </row>
    <row r="12" spans="2:7" ht="12.75">
      <c r="B12" s="7"/>
      <c r="C12" s="8"/>
      <c r="D12" s="62" t="s">
        <v>2</v>
      </c>
      <c r="E12" s="88" t="s">
        <v>2</v>
      </c>
      <c r="F12" s="62" t="s">
        <v>2</v>
      </c>
      <c r="G12" s="86" t="s">
        <v>2</v>
      </c>
    </row>
    <row r="13" spans="2:7" ht="12.75">
      <c r="B13" s="11"/>
      <c r="C13" s="2"/>
      <c r="D13" s="78"/>
      <c r="E13" s="89"/>
      <c r="F13" s="78"/>
      <c r="G13" s="63"/>
    </row>
    <row r="14" spans="2:7" ht="12.75">
      <c r="B14" s="26">
        <v>1</v>
      </c>
      <c r="C14" s="4" t="s">
        <v>3</v>
      </c>
      <c r="D14" s="79">
        <f>'Comp Stmt'!D16</f>
        <v>14005</v>
      </c>
      <c r="E14" s="106">
        <v>15392</v>
      </c>
      <c r="F14" s="79">
        <f>'Comp Stmt'!F16</f>
        <v>42613</v>
      </c>
      <c r="G14" s="79">
        <v>35784</v>
      </c>
    </row>
    <row r="15" spans="2:7" ht="12.75">
      <c r="B15" s="26">
        <v>2</v>
      </c>
      <c r="C15" s="4" t="s">
        <v>95</v>
      </c>
      <c r="D15" s="74">
        <f>'Comp Stmt'!D24</f>
        <v>1165</v>
      </c>
      <c r="E15" s="107">
        <v>922</v>
      </c>
      <c r="F15" s="74">
        <f>'Comp Stmt'!F24</f>
        <v>2927</v>
      </c>
      <c r="G15" s="74">
        <v>2920</v>
      </c>
    </row>
    <row r="16" spans="2:7" ht="12.75">
      <c r="B16" s="26">
        <v>3</v>
      </c>
      <c r="C16" s="4" t="s">
        <v>96</v>
      </c>
      <c r="D16" s="74"/>
      <c r="E16" s="107"/>
      <c r="F16" s="74"/>
      <c r="G16" s="74"/>
    </row>
    <row r="17" spans="2:7" ht="12.75">
      <c r="B17" s="26"/>
      <c r="C17" s="4" t="s">
        <v>12</v>
      </c>
      <c r="D17" s="92">
        <f>'Comp Stmt'!D31</f>
        <v>914</v>
      </c>
      <c r="E17" s="108">
        <v>769</v>
      </c>
      <c r="F17" s="92">
        <f>'Comp Stmt'!F31</f>
        <v>2299</v>
      </c>
      <c r="G17" s="92">
        <v>2509</v>
      </c>
    </row>
    <row r="18" spans="2:7" ht="12.75">
      <c r="B18" s="26">
        <v>4</v>
      </c>
      <c r="C18" s="4" t="s">
        <v>97</v>
      </c>
      <c r="D18" s="92">
        <f>'Comp Stmt'!D31</f>
        <v>914</v>
      </c>
      <c r="E18" s="107">
        <v>769</v>
      </c>
      <c r="F18" s="92">
        <f>'Comp Stmt'!F31</f>
        <v>2299</v>
      </c>
      <c r="G18" s="92">
        <v>2509</v>
      </c>
    </row>
    <row r="19" spans="2:7" ht="12.75">
      <c r="B19" s="26">
        <v>5</v>
      </c>
      <c r="C19" s="4" t="s">
        <v>98</v>
      </c>
      <c r="D19" s="90"/>
      <c r="E19" s="109"/>
      <c r="F19" s="80"/>
      <c r="G19" s="80"/>
    </row>
    <row r="20" spans="2:7" ht="12.75">
      <c r="B20" s="26"/>
      <c r="C20" s="4" t="s">
        <v>13</v>
      </c>
      <c r="D20" s="117">
        <f>'Comp Stmt'!D38</f>
        <v>2.111585999768973</v>
      </c>
      <c r="E20" s="117">
        <v>1.776596973547418</v>
      </c>
      <c r="F20" s="117">
        <f>'Comp Stmt'!F38</f>
        <v>5.31130876747141</v>
      </c>
      <c r="G20" s="117">
        <v>5.796465288206076</v>
      </c>
    </row>
    <row r="21" spans="2:7" ht="12.75">
      <c r="B21" s="26">
        <v>6</v>
      </c>
      <c r="C21" s="4" t="s">
        <v>14</v>
      </c>
      <c r="D21" s="82">
        <v>0</v>
      </c>
      <c r="E21" s="110">
        <v>0</v>
      </c>
      <c r="F21" s="82">
        <v>0</v>
      </c>
      <c r="G21" s="82">
        <v>0</v>
      </c>
    </row>
    <row r="22" spans="2:7" ht="13.5" thickBot="1">
      <c r="B22" s="6"/>
      <c r="C22" s="4"/>
      <c r="D22" s="72"/>
      <c r="E22" s="49"/>
      <c r="F22" s="72"/>
      <c r="G22" s="67"/>
    </row>
    <row r="23" spans="2:7" ht="12.75">
      <c r="B23" s="11"/>
      <c r="C23" s="2"/>
      <c r="D23" s="128" t="s">
        <v>15</v>
      </c>
      <c r="E23" s="129"/>
      <c r="F23" s="128" t="s">
        <v>16</v>
      </c>
      <c r="G23" s="129"/>
    </row>
    <row r="24" spans="2:7" ht="13.5" thickBot="1">
      <c r="B24" s="6"/>
      <c r="C24" s="4"/>
      <c r="D24" s="123" t="s">
        <v>1</v>
      </c>
      <c r="E24" s="124"/>
      <c r="F24" s="123" t="s">
        <v>17</v>
      </c>
      <c r="G24" s="124"/>
    </row>
    <row r="25" spans="2:7" ht="12.75">
      <c r="B25" s="6"/>
      <c r="C25" s="4"/>
      <c r="D25" s="95"/>
      <c r="E25" s="67"/>
      <c r="F25" s="49"/>
      <c r="G25" s="67"/>
    </row>
    <row r="26" spans="2:7" ht="12.75">
      <c r="B26" s="26">
        <v>7</v>
      </c>
      <c r="C26" s="4" t="s">
        <v>99</v>
      </c>
      <c r="D26" s="125">
        <f>'Financial Position'!G51/100</f>
        <v>0.5846367101767356</v>
      </c>
      <c r="E26" s="126"/>
      <c r="F26" s="127">
        <v>0.53</v>
      </c>
      <c r="G26" s="126"/>
    </row>
    <row r="27" spans="2:7" ht="12.75">
      <c r="B27" s="7"/>
      <c r="C27" s="8"/>
      <c r="D27" s="96"/>
      <c r="E27" s="68"/>
      <c r="F27" s="81"/>
      <c r="G27" s="68"/>
    </row>
    <row r="29" spans="2:7" s="12" customFormat="1" ht="15">
      <c r="B29" s="27" t="s">
        <v>18</v>
      </c>
      <c r="C29" s="28"/>
      <c r="D29" s="77"/>
      <c r="E29" s="77"/>
      <c r="F29" s="77"/>
      <c r="G29" s="84"/>
    </row>
    <row r="30" spans="2:7" ht="12.75">
      <c r="B30" s="6"/>
      <c r="C30" s="4"/>
      <c r="D30" s="49"/>
      <c r="E30" s="49"/>
      <c r="F30" s="49"/>
      <c r="G30" s="67"/>
    </row>
    <row r="31" spans="2:7" ht="12.75">
      <c r="B31" s="11"/>
      <c r="C31" s="3"/>
      <c r="D31" s="121" t="s">
        <v>4</v>
      </c>
      <c r="E31" s="122"/>
      <c r="F31" s="121" t="s">
        <v>5</v>
      </c>
      <c r="G31" s="122"/>
    </row>
    <row r="32" spans="2:7" ht="12.75">
      <c r="B32" s="6"/>
      <c r="C32" s="5"/>
      <c r="D32" s="60" t="s">
        <v>7</v>
      </c>
      <c r="E32" s="87" t="s">
        <v>8</v>
      </c>
      <c r="F32" s="60" t="s">
        <v>7</v>
      </c>
      <c r="G32" s="85" t="s">
        <v>8</v>
      </c>
    </row>
    <row r="33" spans="2:7" ht="12.75">
      <c r="B33" s="6"/>
      <c r="C33" s="5"/>
      <c r="D33" s="61" t="s">
        <v>1</v>
      </c>
      <c r="E33" s="87" t="s">
        <v>9</v>
      </c>
      <c r="F33" s="61" t="s">
        <v>10</v>
      </c>
      <c r="G33" s="85" t="s">
        <v>9</v>
      </c>
    </row>
    <row r="34" spans="2:7" ht="12.75">
      <c r="B34" s="6"/>
      <c r="C34" s="5"/>
      <c r="D34" s="61"/>
      <c r="E34" s="87" t="s">
        <v>1</v>
      </c>
      <c r="F34" s="61"/>
      <c r="G34" s="85" t="s">
        <v>11</v>
      </c>
    </row>
    <row r="35" spans="2:7" ht="12.75">
      <c r="B35" s="6"/>
      <c r="C35" s="5"/>
      <c r="D35" s="105">
        <f>D11</f>
        <v>41060</v>
      </c>
      <c r="E35" s="105">
        <f>E11</f>
        <v>40694</v>
      </c>
      <c r="F35" s="105">
        <f>F11</f>
        <v>41060</v>
      </c>
      <c r="G35" s="105">
        <f>G11</f>
        <v>40694</v>
      </c>
    </row>
    <row r="36" spans="2:7" ht="12.75">
      <c r="B36" s="7"/>
      <c r="C36" s="9"/>
      <c r="D36" s="62" t="s">
        <v>2</v>
      </c>
      <c r="E36" s="88" t="s">
        <v>2</v>
      </c>
      <c r="F36" s="62" t="s">
        <v>2</v>
      </c>
      <c r="G36" s="86" t="s">
        <v>2</v>
      </c>
    </row>
    <row r="37" spans="2:7" ht="12.75">
      <c r="B37" s="11"/>
      <c r="C37" s="2"/>
      <c r="D37" s="78"/>
      <c r="E37" s="89"/>
      <c r="F37" s="78"/>
      <c r="G37" s="63"/>
    </row>
    <row r="38" spans="2:7" ht="12.75">
      <c r="B38" s="26">
        <v>1</v>
      </c>
      <c r="C38" s="4" t="s">
        <v>94</v>
      </c>
      <c r="D38" s="74">
        <f>'Comp Stmt'!D21</f>
        <v>1103</v>
      </c>
      <c r="E38" s="74">
        <v>922</v>
      </c>
      <c r="F38" s="74">
        <f>'Comp Stmt'!F21</f>
        <v>2764</v>
      </c>
      <c r="G38" s="107">
        <v>2947</v>
      </c>
    </row>
    <row r="39" spans="2:7" ht="12.75">
      <c r="B39" s="26">
        <v>2</v>
      </c>
      <c r="C39" s="4" t="s">
        <v>19</v>
      </c>
      <c r="D39" s="114">
        <f>'Comp Stmt'!D22</f>
        <v>87</v>
      </c>
      <c r="E39" s="114">
        <v>25</v>
      </c>
      <c r="F39" s="114">
        <f>'Comp Stmt'!F22</f>
        <v>229</v>
      </c>
      <c r="G39" s="111">
        <v>43</v>
      </c>
    </row>
    <row r="40" spans="2:7" ht="12.75">
      <c r="B40" s="26">
        <v>3</v>
      </c>
      <c r="C40" s="4" t="s">
        <v>20</v>
      </c>
      <c r="D40" s="74">
        <f>-'Comp Stmt'!D23</f>
        <v>25</v>
      </c>
      <c r="E40" s="74">
        <v>25</v>
      </c>
      <c r="F40" s="74">
        <f>-'Comp Stmt'!F23</f>
        <v>66</v>
      </c>
      <c r="G40" s="107">
        <v>70</v>
      </c>
    </row>
    <row r="41" spans="2:7" ht="12.75">
      <c r="B41" s="7"/>
      <c r="C41" s="8"/>
      <c r="D41" s="83"/>
      <c r="E41" s="81"/>
      <c r="F41" s="83"/>
      <c r="G41" s="68"/>
    </row>
  </sheetData>
  <sheetProtection/>
  <mergeCells count="11">
    <mergeCell ref="D23:E23"/>
    <mergeCell ref="F23:G23"/>
    <mergeCell ref="B6:G6"/>
    <mergeCell ref="D7:E7"/>
    <mergeCell ref="F7:G7"/>
    <mergeCell ref="D31:E31"/>
    <mergeCell ref="F31:G31"/>
    <mergeCell ref="F24:G24"/>
    <mergeCell ref="D24:E24"/>
    <mergeCell ref="D26:E26"/>
    <mergeCell ref="F26:G26"/>
  </mergeCells>
  <printOptions/>
  <pageMargins left="0.26" right="0.29" top="0.32" bottom="1" header="0.25" footer="0.5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4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44.421875" style="1" customWidth="1"/>
    <col min="4" max="7" width="17.7109375" style="39" customWidth="1"/>
    <col min="8" max="16384" width="9.140625" style="1" customWidth="1"/>
  </cols>
  <sheetData>
    <row r="3" ht="18">
      <c r="B3" s="18" t="s">
        <v>31</v>
      </c>
    </row>
    <row r="4" ht="15.75">
      <c r="B4" s="10"/>
    </row>
    <row r="5" ht="15.75">
      <c r="B5" s="17" t="s">
        <v>148</v>
      </c>
    </row>
    <row r="6" ht="12.75" hidden="1"/>
    <row r="7" ht="15.75">
      <c r="B7" s="10" t="s">
        <v>126</v>
      </c>
    </row>
    <row r="8" ht="15.75">
      <c r="B8" s="10"/>
    </row>
    <row r="9" spans="2:7" ht="14.25">
      <c r="B9" s="11"/>
      <c r="C9" s="3"/>
      <c r="D9" s="133" t="s">
        <v>4</v>
      </c>
      <c r="E9" s="134"/>
      <c r="F9" s="133" t="s">
        <v>5</v>
      </c>
      <c r="G9" s="134"/>
    </row>
    <row r="10" spans="2:7" ht="12.75">
      <c r="B10" s="6"/>
      <c r="C10" s="5"/>
      <c r="D10" s="87" t="s">
        <v>7</v>
      </c>
      <c r="E10" s="60" t="s">
        <v>8</v>
      </c>
      <c r="F10" s="87" t="s">
        <v>7</v>
      </c>
      <c r="G10" s="60" t="s">
        <v>8</v>
      </c>
    </row>
    <row r="11" spans="2:7" ht="12.75">
      <c r="B11" s="6"/>
      <c r="C11" s="5"/>
      <c r="D11" s="87" t="s">
        <v>1</v>
      </c>
      <c r="E11" s="61" t="s">
        <v>9</v>
      </c>
      <c r="F11" s="87" t="s">
        <v>10</v>
      </c>
      <c r="G11" s="61" t="s">
        <v>9</v>
      </c>
    </row>
    <row r="12" spans="2:7" ht="12.75">
      <c r="B12" s="6"/>
      <c r="C12" s="5"/>
      <c r="D12" s="87"/>
      <c r="E12" s="61" t="s">
        <v>1</v>
      </c>
      <c r="F12" s="87"/>
      <c r="G12" s="61" t="s">
        <v>11</v>
      </c>
    </row>
    <row r="13" spans="2:7" ht="12.75">
      <c r="B13" s="6"/>
      <c r="C13" s="5"/>
      <c r="D13" s="105">
        <v>41060</v>
      </c>
      <c r="E13" s="105">
        <v>40694</v>
      </c>
      <c r="F13" s="105">
        <v>41060</v>
      </c>
      <c r="G13" s="105">
        <v>40694</v>
      </c>
    </row>
    <row r="14" spans="2:7" ht="12.75">
      <c r="B14" s="7"/>
      <c r="C14" s="9"/>
      <c r="D14" s="88" t="s">
        <v>2</v>
      </c>
      <c r="E14" s="62" t="s">
        <v>2</v>
      </c>
      <c r="F14" s="88" t="s">
        <v>2</v>
      </c>
      <c r="G14" s="62" t="s">
        <v>2</v>
      </c>
    </row>
    <row r="15" spans="2:7" ht="12.75">
      <c r="B15" s="6"/>
      <c r="C15" s="5"/>
      <c r="D15" s="63"/>
      <c r="E15" s="63"/>
      <c r="F15" s="78"/>
      <c r="G15" s="63"/>
    </row>
    <row r="16" spans="2:7" ht="12.75">
      <c r="B16" s="6"/>
      <c r="C16" s="5" t="s">
        <v>3</v>
      </c>
      <c r="D16" s="64">
        <v>14005</v>
      </c>
      <c r="E16" s="64">
        <v>15392</v>
      </c>
      <c r="F16" s="64">
        <v>42613</v>
      </c>
      <c r="G16" s="64">
        <v>35784</v>
      </c>
    </row>
    <row r="17" spans="2:7" ht="12.75">
      <c r="B17" s="6"/>
      <c r="C17" s="5" t="s">
        <v>27</v>
      </c>
      <c r="D17" s="104">
        <v>-11776</v>
      </c>
      <c r="E17" s="104">
        <v>-13377</v>
      </c>
      <c r="F17" s="104">
        <v>-36929</v>
      </c>
      <c r="G17" s="104">
        <v>-31023</v>
      </c>
    </row>
    <row r="18" spans="2:7" ht="12.75">
      <c r="B18" s="6"/>
      <c r="C18" s="5" t="s">
        <v>28</v>
      </c>
      <c r="D18" s="29">
        <f>+D16+D17</f>
        <v>2229</v>
      </c>
      <c r="E18" s="29">
        <f>+E16+E17</f>
        <v>2015</v>
      </c>
      <c r="F18" s="29">
        <f>+F16+F17</f>
        <v>5684</v>
      </c>
      <c r="G18" s="29">
        <f>+G16+G17</f>
        <v>4761</v>
      </c>
    </row>
    <row r="19" spans="2:7" ht="12.75">
      <c r="B19" s="6"/>
      <c r="C19" s="5" t="s">
        <v>66</v>
      </c>
      <c r="D19" s="93">
        <v>61</v>
      </c>
      <c r="E19" s="93">
        <v>93</v>
      </c>
      <c r="F19" s="93">
        <v>339</v>
      </c>
      <c r="G19" s="93">
        <v>960</v>
      </c>
    </row>
    <row r="20" spans="2:7" ht="12.75">
      <c r="B20" s="6"/>
      <c r="C20" s="5" t="s">
        <v>29</v>
      </c>
      <c r="D20" s="104">
        <v>-1187</v>
      </c>
      <c r="E20" s="104">
        <v>-1186</v>
      </c>
      <c r="F20" s="104">
        <v>-3259</v>
      </c>
      <c r="G20" s="104">
        <v>-2774</v>
      </c>
    </row>
    <row r="21" spans="2:7" ht="12.75">
      <c r="B21" s="6"/>
      <c r="C21" s="5" t="s">
        <v>90</v>
      </c>
      <c r="D21" s="29">
        <f>+D18+D19+D20</f>
        <v>1103</v>
      </c>
      <c r="E21" s="29">
        <f>+E18+E19+E20</f>
        <v>922</v>
      </c>
      <c r="F21" s="29">
        <f>+F18+F19+F20</f>
        <v>2764</v>
      </c>
      <c r="G21" s="29">
        <f>+G18+G19+G20</f>
        <v>2947</v>
      </c>
    </row>
    <row r="22" spans="2:7" ht="12.75">
      <c r="B22" s="6"/>
      <c r="C22" s="5" t="s">
        <v>100</v>
      </c>
      <c r="D22" s="115">
        <v>87</v>
      </c>
      <c r="E22" s="115">
        <v>25</v>
      </c>
      <c r="F22" s="115">
        <v>229</v>
      </c>
      <c r="G22" s="115">
        <v>43</v>
      </c>
    </row>
    <row r="23" spans="2:7" ht="12.75">
      <c r="B23" s="6"/>
      <c r="C23" s="5" t="s">
        <v>30</v>
      </c>
      <c r="D23" s="65">
        <v>-25</v>
      </c>
      <c r="E23" s="65">
        <v>-25</v>
      </c>
      <c r="F23" s="65">
        <v>-66</v>
      </c>
      <c r="G23" s="65">
        <v>-70</v>
      </c>
    </row>
    <row r="24" spans="2:7" ht="12.75">
      <c r="B24" s="6"/>
      <c r="C24" s="5" t="s">
        <v>91</v>
      </c>
      <c r="D24" s="29">
        <f>SUM(D21:D23)</f>
        <v>1165</v>
      </c>
      <c r="E24" s="29">
        <f>SUM(E21:E23)</f>
        <v>922</v>
      </c>
      <c r="F24" s="29">
        <f>SUM(F21:F23)</f>
        <v>2927</v>
      </c>
      <c r="G24" s="29">
        <f>SUM(G21:G23)</f>
        <v>2920</v>
      </c>
    </row>
    <row r="25" spans="2:7" ht="12.75">
      <c r="B25" s="6"/>
      <c r="C25" s="5" t="s">
        <v>6</v>
      </c>
      <c r="D25" s="94">
        <v>-251</v>
      </c>
      <c r="E25" s="94">
        <v>-153</v>
      </c>
      <c r="F25" s="94">
        <v>-628</v>
      </c>
      <c r="G25" s="94">
        <v>-411</v>
      </c>
    </row>
    <row r="26" spans="2:7" ht="12.75">
      <c r="B26" s="6"/>
      <c r="C26" s="5" t="s">
        <v>114</v>
      </c>
      <c r="D26" s="118">
        <f>+D24+D25</f>
        <v>914</v>
      </c>
      <c r="E26" s="118">
        <f>+E24+E25</f>
        <v>769</v>
      </c>
      <c r="F26" s="118">
        <f>+F24+F25</f>
        <v>2299</v>
      </c>
      <c r="G26" s="118">
        <f>+G24+G25</f>
        <v>2509</v>
      </c>
    </row>
    <row r="27" spans="2:7" ht="12.75">
      <c r="B27" s="6"/>
      <c r="C27" s="5" t="s">
        <v>115</v>
      </c>
      <c r="D27" s="119">
        <v>0</v>
      </c>
      <c r="E27" s="119">
        <v>0</v>
      </c>
      <c r="F27" s="104">
        <v>0</v>
      </c>
      <c r="G27" s="104">
        <v>0</v>
      </c>
    </row>
    <row r="28" spans="2:7" ht="13.5" thickBot="1">
      <c r="B28" s="6"/>
      <c r="C28" s="5" t="s">
        <v>116</v>
      </c>
      <c r="D28" s="120">
        <f>SUM(D26:D27)</f>
        <v>914</v>
      </c>
      <c r="E28" s="120">
        <f>SUM(E26:E27)</f>
        <v>769</v>
      </c>
      <c r="F28" s="66">
        <f>SUM(F26:F27)</f>
        <v>2299</v>
      </c>
      <c r="G28" s="66">
        <f>SUM(G26:G27)</f>
        <v>2509</v>
      </c>
    </row>
    <row r="29" spans="2:7" ht="13.5" thickTop="1">
      <c r="B29" s="6"/>
      <c r="C29" s="5"/>
      <c r="D29" s="65"/>
      <c r="E29" s="65"/>
      <c r="F29" s="65"/>
      <c r="G29" s="65"/>
    </row>
    <row r="30" spans="2:7" ht="12.75">
      <c r="B30" s="6"/>
      <c r="C30" s="5" t="s">
        <v>117</v>
      </c>
      <c r="D30" s="65"/>
      <c r="E30" s="65"/>
      <c r="F30" s="65"/>
      <c r="G30" s="65"/>
    </row>
    <row r="31" spans="2:7" ht="12.75">
      <c r="B31" s="6"/>
      <c r="C31" s="5" t="s">
        <v>118</v>
      </c>
      <c r="D31" s="65">
        <f>D33-D32</f>
        <v>914</v>
      </c>
      <c r="E31" s="65">
        <f>E33-E32</f>
        <v>769</v>
      </c>
      <c r="F31" s="65">
        <f>F33-F32</f>
        <v>2299</v>
      </c>
      <c r="G31" s="65">
        <f>G33-G32</f>
        <v>2509</v>
      </c>
    </row>
    <row r="32" spans="2:7" ht="12.75">
      <c r="B32" s="6"/>
      <c r="C32" s="5" t="s">
        <v>119</v>
      </c>
      <c r="D32" s="115">
        <v>0</v>
      </c>
      <c r="E32" s="115">
        <v>0</v>
      </c>
      <c r="F32" s="65">
        <v>0</v>
      </c>
      <c r="G32" s="65">
        <v>0</v>
      </c>
    </row>
    <row r="33" spans="2:7" ht="13.5" thickBot="1">
      <c r="B33" s="6"/>
      <c r="C33" s="5"/>
      <c r="D33" s="66">
        <f>D26</f>
        <v>914</v>
      </c>
      <c r="E33" s="66">
        <f>E26</f>
        <v>769</v>
      </c>
      <c r="F33" s="66">
        <f>F26</f>
        <v>2299</v>
      </c>
      <c r="G33" s="66">
        <f>G26</f>
        <v>2509</v>
      </c>
    </row>
    <row r="34" spans="2:7" ht="13.5" thickTop="1">
      <c r="B34" s="6"/>
      <c r="C34" s="5"/>
      <c r="D34" s="65"/>
      <c r="E34" s="65"/>
      <c r="F34" s="65"/>
      <c r="G34" s="65"/>
    </row>
    <row r="35" spans="2:7" ht="12.75">
      <c r="B35" s="6"/>
      <c r="C35" s="5" t="s">
        <v>120</v>
      </c>
      <c r="D35" s="65"/>
      <c r="E35" s="65"/>
      <c r="F35" s="65"/>
      <c r="G35" s="65"/>
    </row>
    <row r="36" spans="2:7" ht="12.75">
      <c r="B36" s="6"/>
      <c r="C36" s="5" t="s">
        <v>121</v>
      </c>
      <c r="D36" s="65"/>
      <c r="E36" s="65"/>
      <c r="F36" s="65"/>
      <c r="G36" s="65"/>
    </row>
    <row r="37" spans="2:7" ht="12.75">
      <c r="B37" s="6"/>
      <c r="C37" s="5"/>
      <c r="D37" s="67"/>
      <c r="E37" s="67"/>
      <c r="F37" s="72"/>
      <c r="G37" s="67"/>
    </row>
    <row r="38" spans="2:7" ht="12.75">
      <c r="B38" s="6"/>
      <c r="C38" s="5" t="s">
        <v>92</v>
      </c>
      <c r="D38" s="71">
        <f>D31/'Financial Position'!G29*100</f>
        <v>2.111585999768973</v>
      </c>
      <c r="E38" s="71">
        <v>1.78</v>
      </c>
      <c r="F38" s="73">
        <f>F31/'Financial Position'!G29*100</f>
        <v>5.31130876747141</v>
      </c>
      <c r="G38" s="71">
        <v>5.8</v>
      </c>
    </row>
    <row r="39" spans="2:7" ht="12.75">
      <c r="B39" s="6"/>
      <c r="C39" s="5" t="s">
        <v>93</v>
      </c>
      <c r="D39" s="71">
        <f>D38</f>
        <v>2.111585999768973</v>
      </c>
      <c r="E39" s="71">
        <f>E38</f>
        <v>1.78</v>
      </c>
      <c r="F39" s="73">
        <f>F38</f>
        <v>5.31130876747141</v>
      </c>
      <c r="G39" s="71">
        <v>5.8</v>
      </c>
    </row>
    <row r="40" spans="2:7" ht="12.75">
      <c r="B40" s="7"/>
      <c r="C40" s="9"/>
      <c r="D40" s="68"/>
      <c r="E40" s="68"/>
      <c r="F40" s="83"/>
      <c r="G40" s="68"/>
    </row>
    <row r="43" spans="2:7" ht="12.75">
      <c r="B43" s="135" t="s">
        <v>132</v>
      </c>
      <c r="C43" s="135"/>
      <c r="D43" s="135"/>
      <c r="E43" s="135"/>
      <c r="F43" s="135"/>
      <c r="G43" s="135"/>
    </row>
    <row r="44" spans="2:7" ht="12.75">
      <c r="B44" s="135" t="s">
        <v>85</v>
      </c>
      <c r="C44" s="135"/>
      <c r="D44" s="135"/>
      <c r="E44" s="135"/>
      <c r="F44" s="135"/>
      <c r="G44" s="135"/>
    </row>
  </sheetData>
  <sheetProtection/>
  <mergeCells count="4">
    <mergeCell ref="D9:E9"/>
    <mergeCell ref="F9:G9"/>
    <mergeCell ref="B43:G43"/>
    <mergeCell ref="B44:G44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8515625" style="49" customWidth="1"/>
    <col min="9" max="9" width="3.140625" style="4" customWidth="1"/>
    <col min="10" max="16384" width="9.140625" style="4" customWidth="1"/>
  </cols>
  <sheetData>
    <row r="2" spans="2:8" s="14" customFormat="1" ht="18">
      <c r="B2" s="19" t="s">
        <v>31</v>
      </c>
      <c r="H2" s="97"/>
    </row>
    <row r="3" spans="2:8" s="14" customFormat="1" ht="12" customHeight="1">
      <c r="B3" s="19"/>
      <c r="H3" s="97"/>
    </row>
    <row r="4" ht="16.5" customHeight="1">
      <c r="B4" s="17" t="s">
        <v>148</v>
      </c>
    </row>
    <row r="5" ht="15.75">
      <c r="B5" s="17" t="s">
        <v>122</v>
      </c>
    </row>
    <row r="6" ht="15">
      <c r="B6" s="20"/>
    </row>
    <row r="7" spans="2:8" ht="15">
      <c r="B7" s="20"/>
      <c r="H7" s="98"/>
    </row>
    <row r="8" spans="7:8" ht="12.75">
      <c r="G8" s="21" t="s">
        <v>0</v>
      </c>
      <c r="H8" s="98" t="s">
        <v>23</v>
      </c>
    </row>
    <row r="9" spans="7:8" ht="12.75">
      <c r="G9" s="21" t="s">
        <v>21</v>
      </c>
      <c r="H9" s="98" t="s">
        <v>111</v>
      </c>
    </row>
    <row r="10" spans="7:8" ht="12.75">
      <c r="G10" s="21" t="s">
        <v>1</v>
      </c>
      <c r="H10" s="98" t="s">
        <v>24</v>
      </c>
    </row>
    <row r="11" spans="7:8" ht="12.75">
      <c r="G11" s="112">
        <v>41060</v>
      </c>
      <c r="H11" s="98" t="s">
        <v>136</v>
      </c>
    </row>
    <row r="12" spans="7:8" ht="12.75">
      <c r="G12" s="21" t="s">
        <v>2</v>
      </c>
      <c r="H12" s="98" t="s">
        <v>2</v>
      </c>
    </row>
    <row r="13" spans="7:8" ht="12.75">
      <c r="G13" s="22" t="s">
        <v>22</v>
      </c>
      <c r="H13" s="99"/>
    </row>
    <row r="14" spans="2:8" ht="12.75">
      <c r="B14" s="16" t="s">
        <v>70</v>
      </c>
      <c r="G14" s="21"/>
      <c r="H14" s="100"/>
    </row>
    <row r="15" spans="2:8" ht="12.75">
      <c r="B15" s="16" t="s">
        <v>71</v>
      </c>
      <c r="G15" s="21"/>
      <c r="H15" s="98"/>
    </row>
    <row r="16" spans="2:8" ht="12.75">
      <c r="B16" s="4" t="s">
        <v>25</v>
      </c>
      <c r="G16" s="23">
        <v>11845</v>
      </c>
      <c r="H16" s="23">
        <v>12132</v>
      </c>
    </row>
    <row r="17" spans="7:8" ht="12.75">
      <c r="G17" s="23"/>
      <c r="H17" s="23"/>
    </row>
    <row r="18" spans="7:8" ht="12.75">
      <c r="G18" s="56">
        <f>SUM(G16:G17)</f>
        <v>11845</v>
      </c>
      <c r="H18" s="44">
        <f>SUM(H16:H17)</f>
        <v>12132</v>
      </c>
    </row>
    <row r="19" spans="7:8" ht="12.75">
      <c r="G19" s="23"/>
      <c r="H19" s="91"/>
    </row>
    <row r="20" spans="2:7" ht="12.75">
      <c r="B20" s="16" t="s">
        <v>72</v>
      </c>
      <c r="G20" s="13"/>
    </row>
    <row r="21" spans="2:8" ht="12.75">
      <c r="B21" s="4" t="s">
        <v>102</v>
      </c>
      <c r="G21" s="23">
        <v>3366</v>
      </c>
      <c r="H21" s="23">
        <v>8277</v>
      </c>
    </row>
    <row r="22" spans="2:8" ht="12.75">
      <c r="B22" s="4" t="s">
        <v>103</v>
      </c>
      <c r="G22" s="23">
        <v>7490</v>
      </c>
      <c r="H22" s="23">
        <v>5180</v>
      </c>
    </row>
    <row r="23" spans="2:12" ht="12.75">
      <c r="B23" s="4" t="s">
        <v>104</v>
      </c>
      <c r="G23" s="23">
        <v>19464</v>
      </c>
      <c r="H23" s="101">
        <v>13093</v>
      </c>
      <c r="L23" s="30"/>
    </row>
    <row r="24" spans="7:8" ht="12.75">
      <c r="G24" s="56">
        <f>SUM(G21:G23)</f>
        <v>30320</v>
      </c>
      <c r="H24" s="44">
        <f>+H22+H21+H23</f>
        <v>26550</v>
      </c>
    </row>
    <row r="25" spans="2:8" ht="13.5" thickBot="1">
      <c r="B25" s="57" t="s">
        <v>73</v>
      </c>
      <c r="G25" s="58">
        <f>+G18+G24</f>
        <v>42165</v>
      </c>
      <c r="H25" s="102">
        <f>+H18+H24</f>
        <v>38682</v>
      </c>
    </row>
    <row r="26" spans="2:8" ht="12.75">
      <c r="B26" s="57"/>
      <c r="G26" s="23"/>
      <c r="H26" s="91"/>
    </row>
    <row r="27" spans="2:8" ht="12.75">
      <c r="B27" s="57" t="s">
        <v>74</v>
      </c>
      <c r="G27" s="23"/>
      <c r="H27" s="91"/>
    </row>
    <row r="28" spans="2:8" ht="12.75">
      <c r="B28" s="49"/>
      <c r="G28" s="23"/>
      <c r="H28" s="91"/>
    </row>
    <row r="29" spans="2:8" ht="12.75">
      <c r="B29" s="4" t="s">
        <v>76</v>
      </c>
      <c r="G29" s="23">
        <v>43285</v>
      </c>
      <c r="H29" s="91">
        <v>43285</v>
      </c>
    </row>
    <row r="30" spans="2:8" ht="12.75">
      <c r="B30" s="49" t="s">
        <v>75</v>
      </c>
      <c r="G30" s="23">
        <v>7400</v>
      </c>
      <c r="H30" s="91">
        <f>+G30</f>
        <v>7400</v>
      </c>
    </row>
    <row r="31" spans="2:8" ht="12.75">
      <c r="B31" s="49" t="s">
        <v>77</v>
      </c>
      <c r="G31" s="23">
        <v>2506</v>
      </c>
      <c r="H31" s="91">
        <v>2506</v>
      </c>
    </row>
    <row r="32" spans="2:8" ht="12.75">
      <c r="B32" s="49" t="s">
        <v>84</v>
      </c>
      <c r="G32" s="32">
        <v>-27885</v>
      </c>
      <c r="H32" s="42">
        <v>-30184</v>
      </c>
    </row>
    <row r="33" spans="2:8" ht="12.75">
      <c r="B33" s="57" t="s">
        <v>124</v>
      </c>
      <c r="G33" s="23">
        <f>SUM(G29:G32)</f>
        <v>25306</v>
      </c>
      <c r="H33" s="91">
        <f>SUM(H29:H32)</f>
        <v>23007</v>
      </c>
    </row>
    <row r="34" spans="2:8" ht="12.75">
      <c r="B34" s="57" t="s">
        <v>125</v>
      </c>
      <c r="G34" s="23">
        <v>0</v>
      </c>
      <c r="H34" s="91">
        <v>0</v>
      </c>
    </row>
    <row r="35" spans="2:8" ht="12.75">
      <c r="B35" s="57" t="s">
        <v>78</v>
      </c>
      <c r="G35" s="56">
        <f>+G33+G34</f>
        <v>25306</v>
      </c>
      <c r="H35" s="44">
        <f>+H33+H34</f>
        <v>23007</v>
      </c>
    </row>
    <row r="36" spans="2:8" ht="12.75">
      <c r="B36" s="57"/>
      <c r="G36" s="23"/>
      <c r="H36" s="91"/>
    </row>
    <row r="37" spans="2:8" ht="12.75">
      <c r="B37" s="57" t="s">
        <v>79</v>
      </c>
      <c r="G37" s="23"/>
      <c r="H37" s="91"/>
    </row>
    <row r="38" spans="2:8" ht="12.75">
      <c r="B38" s="49" t="s">
        <v>112</v>
      </c>
      <c r="G38" s="25">
        <v>0</v>
      </c>
      <c r="H38" s="101">
        <v>0</v>
      </c>
    </row>
    <row r="39" spans="2:8" ht="12.75">
      <c r="B39" s="4" t="s">
        <v>26</v>
      </c>
      <c r="E39" s="31"/>
      <c r="G39" s="25">
        <v>455</v>
      </c>
      <c r="H39" s="91">
        <v>455</v>
      </c>
    </row>
    <row r="40" spans="2:8" ht="12.75">
      <c r="B40" s="57"/>
      <c r="G40" s="56">
        <f>SUM(G38:G39)</f>
        <v>455</v>
      </c>
      <c r="H40" s="56">
        <f>SUM(H38:H39)</f>
        <v>455</v>
      </c>
    </row>
    <row r="41" spans="2:7" ht="12.75">
      <c r="B41" s="16" t="s">
        <v>80</v>
      </c>
      <c r="G41" s="23"/>
    </row>
    <row r="42" spans="2:8" ht="12.75">
      <c r="B42" s="4" t="s">
        <v>105</v>
      </c>
      <c r="G42" s="23">
        <v>15955</v>
      </c>
      <c r="H42" s="23">
        <v>15097</v>
      </c>
    </row>
    <row r="43" spans="2:8" ht="12.75">
      <c r="B43" s="4" t="s">
        <v>106</v>
      </c>
      <c r="G43" s="23">
        <v>0</v>
      </c>
      <c r="H43" s="23">
        <v>0</v>
      </c>
    </row>
    <row r="44" spans="2:8" ht="12.75">
      <c r="B44" s="4" t="s">
        <v>107</v>
      </c>
      <c r="G44" s="24">
        <v>449</v>
      </c>
      <c r="H44" s="101">
        <v>123</v>
      </c>
    </row>
    <row r="45" spans="7:8" ht="12.75">
      <c r="G45" s="56">
        <f>SUM(G42:G44)</f>
        <v>16404</v>
      </c>
      <c r="H45" s="44">
        <f>SUM(H42:H44)</f>
        <v>15220</v>
      </c>
    </row>
    <row r="46" spans="2:8" ht="12.75">
      <c r="B46" s="57" t="s">
        <v>81</v>
      </c>
      <c r="G46" s="56">
        <f>+G40+G45</f>
        <v>16859</v>
      </c>
      <c r="H46" s="44">
        <f>+H40+H45</f>
        <v>15675</v>
      </c>
    </row>
    <row r="47" spans="2:8" ht="5.25" customHeight="1">
      <c r="B47" s="57"/>
      <c r="G47" s="23"/>
      <c r="H47" s="91"/>
    </row>
    <row r="48" spans="2:8" ht="13.5" thickBot="1">
      <c r="B48" s="57" t="s">
        <v>82</v>
      </c>
      <c r="G48" s="59">
        <f>+G35+G46</f>
        <v>42165</v>
      </c>
      <c r="H48" s="103">
        <f>+H35+H46</f>
        <v>38682</v>
      </c>
    </row>
    <row r="49" spans="2:8" ht="12.75">
      <c r="B49" s="57"/>
      <c r="G49" s="55">
        <f>+G25-G48</f>
        <v>0</v>
      </c>
      <c r="H49" s="91"/>
    </row>
    <row r="50" spans="7:8" ht="12.75">
      <c r="G50" s="23"/>
      <c r="H50" s="91"/>
    </row>
    <row r="51" spans="2:8" ht="12.75">
      <c r="B51" s="4" t="s">
        <v>101</v>
      </c>
      <c r="G51" s="113">
        <f>G33/G29*100</f>
        <v>58.463671017673555</v>
      </c>
      <c r="H51" s="113">
        <f>H33/H29*100</f>
        <v>53.152362250202145</v>
      </c>
    </row>
    <row r="53" ht="12.75">
      <c r="G53" s="31"/>
    </row>
    <row r="54" spans="2:8" ht="12.75">
      <c r="B54" s="136" t="s">
        <v>123</v>
      </c>
      <c r="C54" s="136"/>
      <c r="D54" s="136"/>
      <c r="E54" s="136"/>
      <c r="F54" s="136"/>
      <c r="G54" s="136"/>
      <c r="H54" s="136"/>
    </row>
    <row r="55" spans="2:8" ht="12.75">
      <c r="B55" s="136" t="s">
        <v>133</v>
      </c>
      <c r="C55" s="136"/>
      <c r="D55" s="136"/>
      <c r="E55" s="136"/>
      <c r="F55" s="136"/>
      <c r="G55" s="136"/>
      <c r="H55" s="136"/>
    </row>
  </sheetData>
  <sheetProtection/>
  <mergeCells count="2">
    <mergeCell ref="B54:H54"/>
    <mergeCell ref="B55:H55"/>
  </mergeCells>
  <printOptions/>
  <pageMargins left="0.75" right="0.75" top="0.38" bottom="0.39" header="0.28" footer="0.2"/>
  <pageSetup fitToHeight="2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zoomScaleSheetLayoutView="90" zoomScalePageLayoutView="0" workbookViewId="0" topLeftCell="A1">
      <selection activeCell="K58" sqref="K58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5" customWidth="1"/>
    <col min="4" max="4" width="2.7109375" style="1" customWidth="1"/>
    <col min="5" max="5" width="18.7109375" style="36" customWidth="1"/>
    <col min="6" max="6" width="9.00390625" style="1" customWidth="1"/>
    <col min="7" max="16384" width="9.140625" style="1" customWidth="1"/>
  </cols>
  <sheetData>
    <row r="2" spans="2:5" ht="18">
      <c r="B2" s="137" t="s">
        <v>31</v>
      </c>
      <c r="C2" s="137"/>
      <c r="D2" s="137"/>
      <c r="E2" s="137"/>
    </row>
    <row r="3" spans="2:5" ht="15.75" customHeight="1">
      <c r="B3" s="116"/>
      <c r="C3" s="116"/>
      <c r="D3" s="116"/>
      <c r="E3" s="116"/>
    </row>
    <row r="4" ht="16.5" customHeight="1">
      <c r="B4" s="17" t="s">
        <v>148</v>
      </c>
    </row>
    <row r="5" spans="2:5" ht="15.75">
      <c r="B5" s="138" t="s">
        <v>127</v>
      </c>
      <c r="C5" s="138"/>
      <c r="D5" s="138"/>
      <c r="E5" s="138"/>
    </row>
    <row r="6" ht="9.75" customHeight="1"/>
    <row r="7" spans="3:5" ht="15">
      <c r="C7" s="37" t="s">
        <v>138</v>
      </c>
      <c r="D7" s="12"/>
      <c r="E7" s="38" t="s">
        <v>32</v>
      </c>
    </row>
    <row r="8" spans="3:5" ht="15">
      <c r="C8" s="37" t="s">
        <v>33</v>
      </c>
      <c r="D8" s="12"/>
      <c r="E8" s="38" t="s">
        <v>87</v>
      </c>
    </row>
    <row r="9" spans="3:5" ht="15">
      <c r="C9" s="37" t="s">
        <v>34</v>
      </c>
      <c r="D9" s="12"/>
      <c r="E9" s="38" t="s">
        <v>34</v>
      </c>
    </row>
    <row r="10" spans="3:5" ht="15">
      <c r="C10" s="75" t="s">
        <v>149</v>
      </c>
      <c r="D10" s="54"/>
      <c r="E10" s="75" t="s">
        <v>150</v>
      </c>
    </row>
    <row r="11" spans="3:5" ht="15">
      <c r="C11" s="52" t="s">
        <v>2</v>
      </c>
      <c r="D11" s="12"/>
      <c r="E11" s="53" t="s">
        <v>2</v>
      </c>
    </row>
    <row r="12" spans="2:5" ht="12.75">
      <c r="B12" s="34" t="s">
        <v>35</v>
      </c>
      <c r="E12" s="36" t="s">
        <v>62</v>
      </c>
    </row>
    <row r="13" spans="4:5" ht="9.75" customHeight="1">
      <c r="D13" s="39"/>
      <c r="E13" s="35"/>
    </row>
    <row r="14" spans="2:5" ht="12.75">
      <c r="B14" s="1" t="s">
        <v>110</v>
      </c>
      <c r="C14" s="35">
        <v>2927</v>
      </c>
      <c r="D14" s="39"/>
      <c r="E14" s="35">
        <v>2920</v>
      </c>
    </row>
    <row r="15" spans="3:5" ht="9.75" customHeight="1">
      <c r="C15" s="40"/>
      <c r="D15" s="39"/>
      <c r="E15" s="40"/>
    </row>
    <row r="16" spans="2:5" ht="12.75">
      <c r="B16" s="1" t="s">
        <v>36</v>
      </c>
      <c r="C16" s="40"/>
      <c r="D16" s="39"/>
      <c r="E16" s="40"/>
    </row>
    <row r="17" spans="2:5" ht="12.75">
      <c r="B17" s="1" t="s">
        <v>37</v>
      </c>
      <c r="C17" s="35">
        <v>354</v>
      </c>
      <c r="D17" s="39"/>
      <c r="E17" s="35">
        <v>303</v>
      </c>
    </row>
    <row r="18" spans="2:5" ht="12.75">
      <c r="B18" s="1" t="s">
        <v>108</v>
      </c>
      <c r="C18" s="35">
        <v>0</v>
      </c>
      <c r="D18" s="39"/>
      <c r="E18" s="35">
        <v>0</v>
      </c>
    </row>
    <row r="19" spans="2:5" ht="12.75">
      <c r="B19" s="1" t="s">
        <v>83</v>
      </c>
      <c r="C19" s="35">
        <v>-42</v>
      </c>
      <c r="D19" s="39"/>
      <c r="E19" s="35">
        <v>-712</v>
      </c>
    </row>
    <row r="20" spans="2:5" ht="12.75">
      <c r="B20" s="1" t="s">
        <v>89</v>
      </c>
      <c r="C20" s="35">
        <v>-229</v>
      </c>
      <c r="D20" s="39"/>
      <c r="E20" s="35">
        <v>-43</v>
      </c>
    </row>
    <row r="21" spans="2:5" ht="12.75">
      <c r="B21" s="1" t="s">
        <v>38</v>
      </c>
      <c r="C21" s="42">
        <v>66</v>
      </c>
      <c r="D21" s="39"/>
      <c r="E21" s="42">
        <v>70</v>
      </c>
    </row>
    <row r="22" spans="3:5" ht="9.75" customHeight="1">
      <c r="C22" s="40"/>
      <c r="D22" s="39"/>
      <c r="E22" s="35"/>
    </row>
    <row r="23" spans="2:5" ht="12.75">
      <c r="B23" s="34" t="s">
        <v>39</v>
      </c>
      <c r="C23" s="35">
        <f>SUM(C14:C21)</f>
        <v>3076</v>
      </c>
      <c r="D23" s="39"/>
      <c r="E23" s="35">
        <f>SUM(E14:E21)</f>
        <v>2538</v>
      </c>
    </row>
    <row r="24" spans="3:5" ht="9.75" customHeight="1">
      <c r="C24" s="40"/>
      <c r="D24" s="39"/>
      <c r="E24" s="35"/>
    </row>
    <row r="25" spans="2:5" ht="12.75">
      <c r="B25" s="1" t="s">
        <v>40</v>
      </c>
      <c r="C25" s="35">
        <v>4911</v>
      </c>
      <c r="D25" s="39"/>
      <c r="E25" s="35">
        <v>572</v>
      </c>
    </row>
    <row r="26" spans="2:5" ht="12.75">
      <c r="B26" s="1" t="s">
        <v>41</v>
      </c>
      <c r="C26" s="35">
        <v>-2310</v>
      </c>
      <c r="D26" s="39"/>
      <c r="E26" s="35">
        <v>3615</v>
      </c>
    </row>
    <row r="27" spans="2:5" ht="12.75">
      <c r="B27" s="1" t="s">
        <v>42</v>
      </c>
      <c r="C27" s="42">
        <v>859</v>
      </c>
      <c r="D27" s="39"/>
      <c r="E27" s="42">
        <v>-1589</v>
      </c>
    </row>
    <row r="28" spans="2:5" ht="12.75">
      <c r="B28" s="34" t="s">
        <v>141</v>
      </c>
      <c r="C28" s="44">
        <f>SUM(C23:C27)</f>
        <v>6536</v>
      </c>
      <c r="D28" s="39"/>
      <c r="E28" s="44">
        <f>SUM(E23:E27)</f>
        <v>5136</v>
      </c>
    </row>
    <row r="29" spans="3:5" ht="9.75" customHeight="1">
      <c r="C29" s="40"/>
      <c r="D29" s="39"/>
      <c r="E29" s="35"/>
    </row>
    <row r="30" spans="2:5" ht="12.75">
      <c r="B30" s="1" t="s">
        <v>43</v>
      </c>
      <c r="C30" s="42">
        <v>-303</v>
      </c>
      <c r="D30" s="39"/>
      <c r="E30" s="42">
        <v>-333</v>
      </c>
    </row>
    <row r="31" spans="2:5" ht="12.75">
      <c r="B31" s="34" t="s">
        <v>142</v>
      </c>
      <c r="C31" s="35">
        <f>+C28+C30</f>
        <v>6233</v>
      </c>
      <c r="D31" s="39"/>
      <c r="E31" s="35">
        <f>+E28+E30</f>
        <v>4803</v>
      </c>
    </row>
    <row r="32" spans="3:5" ht="9.75" customHeight="1">
      <c r="C32" s="40"/>
      <c r="D32" s="39"/>
      <c r="E32" s="35"/>
    </row>
    <row r="33" spans="2:5" ht="12.75">
      <c r="B33" s="34" t="s">
        <v>44</v>
      </c>
      <c r="C33" s="40"/>
      <c r="D33" s="39"/>
      <c r="E33" s="35"/>
    </row>
    <row r="34" spans="3:5" ht="9.75" customHeight="1">
      <c r="C34" s="40"/>
      <c r="D34" s="39"/>
      <c r="E34" s="35"/>
    </row>
    <row r="35" spans="2:5" ht="12.75" customHeight="1" hidden="1">
      <c r="B35" s="1" t="s">
        <v>45</v>
      </c>
      <c r="C35" s="35">
        <v>0</v>
      </c>
      <c r="D35" s="39"/>
      <c r="E35" s="35">
        <v>0</v>
      </c>
    </row>
    <row r="36" spans="2:5" ht="15" customHeight="1">
      <c r="B36" s="1" t="s">
        <v>46</v>
      </c>
      <c r="C36" s="35">
        <v>-67</v>
      </c>
      <c r="D36" s="39"/>
      <c r="E36" s="35">
        <v>-659</v>
      </c>
    </row>
    <row r="37" spans="2:5" ht="12.75">
      <c r="B37" s="1" t="s">
        <v>47</v>
      </c>
      <c r="C37" s="41">
        <v>42</v>
      </c>
      <c r="D37" s="39"/>
      <c r="E37" s="41">
        <v>2571</v>
      </c>
    </row>
    <row r="38" spans="3:5" ht="4.5" customHeight="1">
      <c r="C38" s="43"/>
      <c r="D38" s="39"/>
      <c r="E38" s="35" t="s">
        <v>62</v>
      </c>
    </row>
    <row r="39" spans="2:5" ht="12.75">
      <c r="B39" s="1" t="s">
        <v>143</v>
      </c>
      <c r="C39" s="44">
        <f>SUM(C35:C37)</f>
        <v>-25</v>
      </c>
      <c r="D39" s="39"/>
      <c r="E39" s="44">
        <f>SUM(E36:E37)</f>
        <v>1912</v>
      </c>
    </row>
    <row r="40" spans="4:5" ht="9.75" customHeight="1">
      <c r="D40" s="39"/>
      <c r="E40" s="35"/>
    </row>
    <row r="41" spans="2:5" ht="12.75">
      <c r="B41" s="34" t="s">
        <v>48</v>
      </c>
      <c r="D41" s="39"/>
      <c r="E41" s="35"/>
    </row>
    <row r="42" spans="4:5" ht="9.75" customHeight="1">
      <c r="D42" s="39"/>
      <c r="E42" s="35"/>
    </row>
    <row r="43" spans="2:5" ht="12.75" customHeight="1">
      <c r="B43" s="1" t="s">
        <v>139</v>
      </c>
      <c r="C43" s="35">
        <v>0</v>
      </c>
      <c r="D43" s="39"/>
      <c r="E43" s="35">
        <v>-874</v>
      </c>
    </row>
    <row r="44" spans="2:5" ht="12.75">
      <c r="B44" s="1" t="s">
        <v>63</v>
      </c>
      <c r="C44" s="35">
        <f>-C20</f>
        <v>229</v>
      </c>
      <c r="D44" s="39"/>
      <c r="E44" s="35">
        <f>-E20</f>
        <v>43</v>
      </c>
    </row>
    <row r="45" spans="2:5" ht="12.75">
      <c r="B45" s="1" t="s">
        <v>49</v>
      </c>
      <c r="C45" s="42">
        <f>-C21</f>
        <v>-66</v>
      </c>
      <c r="D45" s="39"/>
      <c r="E45" s="42">
        <f>-E21</f>
        <v>-70</v>
      </c>
    </row>
    <row r="46" spans="2:5" ht="12.75">
      <c r="B46" s="1" t="s">
        <v>144</v>
      </c>
      <c r="C46" s="44">
        <f>SUM(C43:C45)</f>
        <v>163</v>
      </c>
      <c r="D46" s="39"/>
      <c r="E46" s="44">
        <f>SUM(E43:E45)</f>
        <v>-901</v>
      </c>
    </row>
    <row r="47" spans="4:5" ht="9.75" customHeight="1">
      <c r="D47" s="39"/>
      <c r="E47" s="35"/>
    </row>
    <row r="48" spans="2:5" ht="12.75">
      <c r="B48" s="34" t="s">
        <v>145</v>
      </c>
      <c r="C48" s="35">
        <f>+C31+C46+C39</f>
        <v>6371</v>
      </c>
      <c r="D48" s="39"/>
      <c r="E48" s="35">
        <f>+E31+E46+E39</f>
        <v>5814</v>
      </c>
    </row>
    <row r="49" spans="4:5" ht="9.75" customHeight="1">
      <c r="D49" s="39"/>
      <c r="E49" s="35"/>
    </row>
    <row r="50" spans="2:5" ht="12.75">
      <c r="B50" s="34" t="s">
        <v>109</v>
      </c>
      <c r="C50" s="35">
        <v>13093</v>
      </c>
      <c r="D50" s="39"/>
      <c r="E50" s="35">
        <v>2020</v>
      </c>
    </row>
    <row r="51" spans="2:5" ht="9.75" customHeight="1">
      <c r="B51" s="34"/>
      <c r="D51" s="39"/>
      <c r="E51" s="35"/>
    </row>
    <row r="52" spans="2:5" ht="13.5" thickBot="1">
      <c r="B52" s="34" t="s">
        <v>153</v>
      </c>
      <c r="C52" s="45">
        <f>+C48+C50</f>
        <v>19464</v>
      </c>
      <c r="D52" s="39"/>
      <c r="E52" s="45">
        <f>+E48+E50</f>
        <v>7834</v>
      </c>
    </row>
    <row r="53" spans="4:5" ht="13.5" thickTop="1">
      <c r="D53" s="39"/>
      <c r="E53" s="35"/>
    </row>
    <row r="54" spans="2:5" ht="12.75">
      <c r="B54" s="34" t="s">
        <v>50</v>
      </c>
      <c r="D54" s="39"/>
      <c r="E54" s="35"/>
    </row>
    <row r="55" spans="4:5" ht="9.75" customHeight="1">
      <c r="D55" s="39"/>
      <c r="E55" s="35"/>
    </row>
    <row r="56" spans="2:5" ht="12.75">
      <c r="B56" s="1" t="s">
        <v>51</v>
      </c>
      <c r="C56" s="35">
        <v>3326</v>
      </c>
      <c r="D56" s="39"/>
      <c r="E56" s="35">
        <v>7754</v>
      </c>
    </row>
    <row r="57" spans="2:5" ht="12.75">
      <c r="B57" s="1" t="s">
        <v>88</v>
      </c>
      <c r="C57" s="35">
        <v>16138</v>
      </c>
      <c r="D57" s="39"/>
      <c r="E57" s="35">
        <v>80</v>
      </c>
    </row>
    <row r="58" spans="2:5" ht="12.75">
      <c r="B58" s="1" t="s">
        <v>52</v>
      </c>
      <c r="C58" s="35">
        <v>0</v>
      </c>
      <c r="D58" s="39"/>
      <c r="E58" s="35">
        <v>0</v>
      </c>
    </row>
    <row r="59" spans="3:7" ht="13.5" thickBot="1">
      <c r="C59" s="45">
        <f>SUM(C56:C58)</f>
        <v>19464</v>
      </c>
      <c r="D59" s="39"/>
      <c r="E59" s="45">
        <f>SUM(E56:E58)</f>
        <v>7834</v>
      </c>
      <c r="G59" s="70"/>
    </row>
    <row r="60" ht="12.75" customHeight="1" thickTop="1"/>
    <row r="61" spans="2:5" ht="13.5" customHeight="1">
      <c r="B61" s="136" t="s">
        <v>128</v>
      </c>
      <c r="C61" s="136"/>
      <c r="D61" s="136"/>
      <c r="E61" s="136"/>
    </row>
    <row r="62" spans="2:5" ht="12.75" customHeight="1">
      <c r="B62" s="136" t="s">
        <v>134</v>
      </c>
      <c r="C62" s="136"/>
      <c r="D62" s="136"/>
      <c r="E62" s="136"/>
    </row>
    <row r="63" ht="14.25" customHeight="1"/>
    <row r="64" ht="15.75" customHeight="1"/>
    <row r="65" ht="12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spans="2:8" ht="12.75">
      <c r="B73" s="136"/>
      <c r="C73" s="136"/>
      <c r="D73" s="136"/>
      <c r="E73" s="136"/>
      <c r="F73" s="51"/>
      <c r="G73" s="51"/>
      <c r="H73" s="51"/>
    </row>
    <row r="74" spans="2:8" ht="12.75">
      <c r="B74" s="136"/>
      <c r="C74" s="136"/>
      <c r="D74" s="136"/>
      <c r="E74" s="136"/>
      <c r="F74" s="51"/>
      <c r="G74" s="51"/>
      <c r="H74" s="51"/>
    </row>
    <row r="79" ht="12.75">
      <c r="C79" s="69">
        <f>+C52-C59</f>
        <v>0</v>
      </c>
    </row>
  </sheetData>
  <sheetProtection/>
  <mergeCells count="6">
    <mergeCell ref="B74:E74"/>
    <mergeCell ref="B2:E2"/>
    <mergeCell ref="B5:E5"/>
    <mergeCell ref="B73:E73"/>
    <mergeCell ref="B61:E61"/>
    <mergeCell ref="B62:E62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5.5742187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31</v>
      </c>
    </row>
    <row r="3" ht="15.75">
      <c r="B3" s="10"/>
    </row>
    <row r="4" ht="15.75">
      <c r="B4" s="17" t="s">
        <v>148</v>
      </c>
    </row>
    <row r="5" ht="15.75">
      <c r="B5" s="10" t="s">
        <v>129</v>
      </c>
    </row>
    <row r="6" ht="15.75">
      <c r="B6" s="10"/>
    </row>
    <row r="7" spans="2:9" ht="15.75">
      <c r="B7" s="10"/>
      <c r="C7" s="142" t="s">
        <v>130</v>
      </c>
      <c r="D7" s="142"/>
      <c r="E7" s="142"/>
      <c r="F7" s="142"/>
      <c r="G7" s="142"/>
      <c r="H7" s="142"/>
      <c r="I7" s="142"/>
    </row>
    <row r="8" spans="3:13" ht="12.75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3:13" ht="12.75">
      <c r="C9" s="142" t="s">
        <v>68</v>
      </c>
      <c r="D9" s="142"/>
      <c r="E9" s="142"/>
      <c r="F9" s="142"/>
      <c r="G9" s="142"/>
      <c r="H9" s="50"/>
      <c r="I9" s="50"/>
      <c r="J9" s="46"/>
      <c r="K9" s="46"/>
      <c r="L9" s="46"/>
      <c r="M9" s="46"/>
    </row>
    <row r="10" spans="3:13" ht="15">
      <c r="C10" s="48" t="s">
        <v>53</v>
      </c>
      <c r="D10" s="48"/>
      <c r="E10" s="48" t="s">
        <v>54</v>
      </c>
      <c r="F10" s="48"/>
      <c r="G10" s="48" t="s">
        <v>55</v>
      </c>
      <c r="H10" s="48"/>
      <c r="I10" s="48" t="s">
        <v>64</v>
      </c>
      <c r="J10" s="48"/>
      <c r="K10" s="48" t="s">
        <v>131</v>
      </c>
      <c r="L10" s="48"/>
      <c r="M10" s="48"/>
    </row>
    <row r="11" spans="3:13" ht="15">
      <c r="C11" s="48" t="s">
        <v>56</v>
      </c>
      <c r="D11" s="48"/>
      <c r="E11" s="48" t="s">
        <v>57</v>
      </c>
      <c r="F11" s="48"/>
      <c r="G11" s="48" t="s">
        <v>58</v>
      </c>
      <c r="H11" s="48"/>
      <c r="I11" s="48" t="s">
        <v>65</v>
      </c>
      <c r="J11" s="48"/>
      <c r="K11" s="48" t="s">
        <v>67</v>
      </c>
      <c r="L11" s="48"/>
      <c r="M11" s="48" t="s">
        <v>59</v>
      </c>
    </row>
    <row r="12" spans="3:13" ht="14.2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2:13" ht="15">
      <c r="B13" s="34" t="s">
        <v>60</v>
      </c>
      <c r="C13" s="48" t="s">
        <v>69</v>
      </c>
      <c r="D13" s="48"/>
      <c r="E13" s="48" t="s">
        <v>69</v>
      </c>
      <c r="F13" s="48"/>
      <c r="G13" s="48" t="s">
        <v>69</v>
      </c>
      <c r="H13" s="48"/>
      <c r="I13" s="48" t="s">
        <v>69</v>
      </c>
      <c r="J13" s="48"/>
      <c r="K13" s="48" t="s">
        <v>69</v>
      </c>
      <c r="L13" s="48"/>
      <c r="M13" s="48" t="s">
        <v>69</v>
      </c>
    </row>
    <row r="15" spans="2:13" ht="12.75">
      <c r="B15" s="1" t="s">
        <v>113</v>
      </c>
      <c r="C15" s="36">
        <v>43285</v>
      </c>
      <c r="D15" s="36"/>
      <c r="E15" s="36">
        <v>7400</v>
      </c>
      <c r="G15" s="36">
        <v>1172</v>
      </c>
      <c r="I15" s="36">
        <v>-31979</v>
      </c>
      <c r="J15" s="36"/>
      <c r="K15" s="36">
        <v>227</v>
      </c>
      <c r="L15" s="36"/>
      <c r="M15" s="36">
        <f>SUM(C15:K15)</f>
        <v>20105</v>
      </c>
    </row>
    <row r="16" spans="2:15" s="4" customFormat="1" ht="12.75">
      <c r="B16" s="1" t="s">
        <v>116</v>
      </c>
      <c r="C16" s="13">
        <v>0</v>
      </c>
      <c r="D16" s="13"/>
      <c r="E16" s="13">
        <v>0</v>
      </c>
      <c r="F16" s="33"/>
      <c r="G16" s="23">
        <v>0</v>
      </c>
      <c r="H16" s="33"/>
      <c r="I16" s="23">
        <v>2509</v>
      </c>
      <c r="J16" s="23"/>
      <c r="K16" s="23">
        <v>0</v>
      </c>
      <c r="L16" s="23"/>
      <c r="M16" s="36">
        <f>SUM(C16:K16)</f>
        <v>2509</v>
      </c>
      <c r="N16" s="4" t="s">
        <v>62</v>
      </c>
      <c r="O16" s="31" t="s">
        <v>62</v>
      </c>
    </row>
    <row r="17" spans="2:15" s="4" customFormat="1" ht="12.75">
      <c r="B17" s="1" t="s">
        <v>140</v>
      </c>
      <c r="C17" s="13">
        <v>0</v>
      </c>
      <c r="D17" s="13"/>
      <c r="E17" s="13">
        <v>0</v>
      </c>
      <c r="F17" s="33"/>
      <c r="G17" s="23">
        <v>0</v>
      </c>
      <c r="H17" s="33"/>
      <c r="I17" s="23">
        <v>227</v>
      </c>
      <c r="J17" s="23"/>
      <c r="K17" s="23">
        <v>-227</v>
      </c>
      <c r="L17" s="23"/>
      <c r="M17" s="36">
        <f>SUM(C17:K17)</f>
        <v>0</v>
      </c>
      <c r="O17" s="31"/>
    </row>
    <row r="18" spans="3:13" ht="12.75">
      <c r="C18" s="8"/>
      <c r="E18" s="8"/>
      <c r="G18" s="8"/>
      <c r="I18" s="8"/>
      <c r="M18" s="8"/>
    </row>
    <row r="19" spans="2:13" ht="9.75" customHeight="1">
      <c r="B19" s="141" t="s">
        <v>151</v>
      </c>
      <c r="C19" s="139">
        <f>SUM(C15:C17)</f>
        <v>43285</v>
      </c>
      <c r="E19" s="139">
        <f>SUM(E15:E17)</f>
        <v>7400</v>
      </c>
      <c r="G19" s="139">
        <f>SUM(G15:G17)</f>
        <v>1172</v>
      </c>
      <c r="H19" s="46"/>
      <c r="I19" s="139">
        <f>SUM(I15:I17)</f>
        <v>-29243</v>
      </c>
      <c r="K19" s="139">
        <f>SUM(K15:K17)</f>
        <v>0</v>
      </c>
      <c r="M19" s="139">
        <f>SUM(M15:M17)</f>
        <v>22614</v>
      </c>
    </row>
    <row r="20" spans="2:13" ht="9.75" customHeight="1" thickBot="1">
      <c r="B20" s="141"/>
      <c r="C20" s="140"/>
      <c r="E20" s="140"/>
      <c r="G20" s="140"/>
      <c r="H20" s="46"/>
      <c r="I20" s="140"/>
      <c r="K20" s="140"/>
      <c r="M20" s="140"/>
    </row>
    <row r="21" ht="13.5" thickTop="1"/>
    <row r="23" spans="2:13" ht="12.75">
      <c r="B23" s="1" t="s">
        <v>137</v>
      </c>
      <c r="C23" s="36">
        <v>43285</v>
      </c>
      <c r="D23" s="36"/>
      <c r="E23" s="36">
        <v>7400</v>
      </c>
      <c r="G23" s="36">
        <v>2506</v>
      </c>
      <c r="I23" s="36">
        <v>-30184</v>
      </c>
      <c r="J23" s="36"/>
      <c r="K23" s="36">
        <v>0</v>
      </c>
      <c r="L23" s="36"/>
      <c r="M23" s="36">
        <f>SUM(C23:K23)</f>
        <v>23007</v>
      </c>
    </row>
    <row r="24" spans="2:13" ht="12.75">
      <c r="B24" s="1" t="s">
        <v>116</v>
      </c>
      <c r="C24" s="13">
        <v>0</v>
      </c>
      <c r="D24" s="13"/>
      <c r="E24" s="13">
        <v>0</v>
      </c>
      <c r="F24" s="33"/>
      <c r="G24" s="23">
        <v>0</v>
      </c>
      <c r="H24" s="33"/>
      <c r="I24" s="23">
        <f>'Comp Stmt'!F26</f>
        <v>2299</v>
      </c>
      <c r="J24" s="23"/>
      <c r="K24" s="23">
        <v>0</v>
      </c>
      <c r="L24" s="23"/>
      <c r="M24" s="36">
        <f>SUM(C24:K24)</f>
        <v>2299</v>
      </c>
    </row>
    <row r="25" spans="3:13" ht="12.75">
      <c r="C25" s="8"/>
      <c r="E25" s="8"/>
      <c r="G25" s="8"/>
      <c r="I25" s="8"/>
      <c r="M25" s="8"/>
    </row>
    <row r="26" spans="2:13" ht="9.75" customHeight="1">
      <c r="B26" s="141" t="s">
        <v>152</v>
      </c>
      <c r="C26" s="139">
        <f>SUM(C23:C24)</f>
        <v>43285</v>
      </c>
      <c r="E26" s="139">
        <f>SUM(E23:E24)</f>
        <v>7400</v>
      </c>
      <c r="G26" s="139">
        <f>SUM(G23:G24)</f>
        <v>2506</v>
      </c>
      <c r="H26" s="46"/>
      <c r="I26" s="139">
        <f>SUM(I23:I24)</f>
        <v>-27885</v>
      </c>
      <c r="K26" s="139">
        <f>SUM(K23:K24)</f>
        <v>0</v>
      </c>
      <c r="M26" s="139">
        <f>SUM(M23:M25)</f>
        <v>25306</v>
      </c>
    </row>
    <row r="27" spans="2:13" ht="9.75" customHeight="1" thickBot="1">
      <c r="B27" s="141"/>
      <c r="C27" s="140"/>
      <c r="E27" s="140"/>
      <c r="G27" s="140"/>
      <c r="H27" s="46"/>
      <c r="I27" s="140"/>
      <c r="K27" s="140"/>
      <c r="M27" s="140"/>
    </row>
    <row r="28" ht="13.5" thickTop="1"/>
    <row r="30" spans="2:13" ht="12.75">
      <c r="B30" s="136" t="s">
        <v>135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2:13" ht="12.75">
      <c r="B31" s="135" t="s">
        <v>86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</sheetData>
  <sheetProtection/>
  <mergeCells count="18">
    <mergeCell ref="C7:I7"/>
    <mergeCell ref="K19:K20"/>
    <mergeCell ref="B30:M30"/>
    <mergeCell ref="G26:G27"/>
    <mergeCell ref="K26:K27"/>
    <mergeCell ref="C9:G9"/>
    <mergeCell ref="B19:B20"/>
    <mergeCell ref="C19:C20"/>
    <mergeCell ref="E19:E20"/>
    <mergeCell ref="G19:G20"/>
    <mergeCell ref="B31:M31"/>
    <mergeCell ref="I19:I20"/>
    <mergeCell ref="M19:M20"/>
    <mergeCell ref="B26:B27"/>
    <mergeCell ref="C26:C27"/>
    <mergeCell ref="E26:E27"/>
    <mergeCell ref="M26:M27"/>
    <mergeCell ref="I26:I2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2012-07-23T04:52:46Z</cp:lastPrinted>
  <dcterms:created xsi:type="dcterms:W3CDTF">2001-12-28T02:18:49Z</dcterms:created>
  <dcterms:modified xsi:type="dcterms:W3CDTF">2012-07-23T04:58:51Z</dcterms:modified>
  <cp:category/>
  <cp:version/>
  <cp:contentType/>
  <cp:contentStatus/>
</cp:coreProperties>
</file>